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<sst xmlns="http://schemas.openxmlformats.org/spreadsheetml/2006/main" count="146" uniqueCount="68">
  <si>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</si>
  <si>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</si>
  <si>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</si>
  <si>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</si>
  <si>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</si>
  <si>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</si>
  <si>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</si>
  <si>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</si>
  <si>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</si>
  <si>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</si>
  <si>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</si>
  <si>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</si>
  <si>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</si>
  <si>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</si>
  <si>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</si>
  <si>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</si>
  <si>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</si>
  <si>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</si>
  <si>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</si>
  <si>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</si>
  <si>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</si>
  <si>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</si>
  <si>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</si>
  <si>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</si>
  <si>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</si>
  <si>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</si>
  <si>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</si>
  <si>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</si>
  <si>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</si>
  <si>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</si>
  <si>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</si>
  <si>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</si>
  <si>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</si>
  <si>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</si>
  <si>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</si>
  <si>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</si>
  <si>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</si>
  <si>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</si>
  <si>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</si>
  <si>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</si>
  <si>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</si>
  <si>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</si>
  <si>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</si>
  <si>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</si>
  <si>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</si>
  <si>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</si>
  <si>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</si>
  <si>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Yurtiçi Alacaklardan Tahsilat</t>
  </si>
  <si>
    <t>Yurtdışı Alacaklardan Tahsilat</t>
  </si>
  <si>
    <t>09</t>
  </si>
  <si>
    <t>Red ve İadeler (-)</t>
  </si>
  <si>
    <t xml:space="preserve">BÜTÇE GELİRLERİ TOPLAMI 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</si>
  <si>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</si>
  <si>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</si>
  <si>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</si>
  <si>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</si>
  <si>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</si>
  <si>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</si>
  <si>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</si>
  <si>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</si>
  <si>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 xml:space="preserve">Kurumlardan ve Kişilerden Alınan Bağış ve Yardımlar </t>
  </si>
  <si>
    <t>EK-2 BÜTÇE GELİRLERİNİN GELİŞİMİ</t>
  </si>
  <si>
    <t>2022
GERÇEKLEŞME TOPLAMI</t>
  </si>
  <si>
    <t xml:space="preserve">2023
BÜTÇE </t>
  </si>
  <si>
    <t>2023 YILSONU GERÇEKLEŞME TAHMİNİ</t>
  </si>
  <si>
    <t>* =(2023 Yılı Ocak-Haziran Gerçekleşme-2022 Yılı Ocak-Haziran Gerçekleşme)/2022 Yılı Ocak-Haziran Gerçekleşme * 100 formülüyle hesaplanacaktır.</t>
  </si>
  <si>
    <t>** 2022 yılı için =2022 Yılı Ocak-Haziran Gerçekleşme/2022 Yılı Gerçekleşme Toplamı*100; 2023 yılı için =2023 Yılı Ocak-Haziran Gerçekleşme/2023 Yılı Başlangıç Ödeneği*100 formülüyle hesaplanacaktır.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</si>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</sst>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9" fillId="0" borderId="10" xfId="50" applyNumberFormat="1" applyFont="1" applyFill="1" applyBorder="1" applyAlignment="1">
      <alignment horizontal="center" vertical="center" wrapText="1"/>
      <protection/>
    </xf>
    <xf numFmtId="1" fontId="12" fillId="0" borderId="10" xfId="49" applyNumberFormat="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vertical="center" wrapText="1"/>
      <protection/>
    </xf>
    <xf numFmtId="0" fontId="9" fillId="0" borderId="11" xfId="50" applyFont="1" applyFill="1" applyBorder="1" applyAlignment="1">
      <alignment horizontal="left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0" fillId="0" borderId="11" xfId="49" applyFont="1" applyFill="1" applyBorder="1" applyAlignment="1">
      <alignment vertical="center" wrapText="1"/>
      <protection/>
    </xf>
    <xf numFmtId="49" fontId="10" fillId="0" borderId="11" xfId="50" applyNumberFormat="1" applyFont="1" applyFill="1" applyBorder="1" applyAlignment="1">
      <alignment horizontal="left" vertical="center"/>
      <protection/>
    </xf>
    <xf numFmtId="0" fontId="10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1" fontId="10" fillId="0" borderId="10" xfId="49" applyNumberFormat="1" applyFont="1" applyFill="1" applyBorder="1" applyAlignment="1" quotePrefix="1">
      <alignment horizontal="center" vertical="center" wrapText="1"/>
      <protection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1" fontId="9" fillId="0" borderId="19" xfId="50" applyNumberFormat="1" applyFont="1" applyFill="1" applyBorder="1" applyAlignment="1">
      <alignment horizontal="center" vertical="center" wrapText="1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49" fontId="9" fillId="0" borderId="21" xfId="50" applyNumberFormat="1" applyFont="1" applyFill="1" applyBorder="1" applyAlignment="1">
      <alignment horizontal="center" vertical="center" wrapText="1"/>
      <protection/>
    </xf>
    <xf numFmtId="184" fontId="10" fillId="0" borderId="22" xfId="49" applyNumberFormat="1" applyFont="1" applyFill="1" applyBorder="1" applyAlignment="1">
      <alignment horizontal="center" vertical="center" wrapText="1"/>
      <protection/>
    </xf>
    <xf numFmtId="49" fontId="9" fillId="0" borderId="22" xfId="50" applyNumberFormat="1" applyFont="1" applyFill="1" applyBorder="1" applyAlignment="1">
      <alignment horizontal="center" vertical="center" wrapText="1"/>
      <protection/>
    </xf>
    <xf numFmtId="49" fontId="10" fillId="0" borderId="22" xfId="50" applyNumberFormat="1" applyFont="1" applyFill="1" applyBorder="1" applyAlignment="1">
      <alignment horizontal="center" vertical="center" wrapText="1"/>
      <protection/>
    </xf>
    <xf numFmtId="184" fontId="9" fillId="0" borderId="22" xfId="49" applyNumberFormat="1" applyFont="1" applyFill="1" applyBorder="1" applyAlignment="1">
      <alignment horizontal="center" vertical="center" wrapText="1"/>
      <protection/>
    </xf>
    <xf numFmtId="0" fontId="10" fillId="0" borderId="22" xfId="50" applyFont="1" applyFill="1" applyBorder="1" applyAlignment="1" quotePrefix="1">
      <alignment horizontal="center" vertical="center"/>
      <protection/>
    </xf>
    <xf numFmtId="0" fontId="10" fillId="0" borderId="23" xfId="50" applyFont="1" applyFill="1" applyBorder="1" applyAlignment="1" quotePrefix="1">
      <alignment horizontal="center" vertical="center"/>
      <protection/>
    </xf>
    <xf numFmtId="1" fontId="10" fillId="0" borderId="24" xfId="49" applyNumberFormat="1" applyFont="1" applyFill="1" applyBorder="1" applyAlignment="1" quotePrefix="1">
      <alignment horizontal="center" vertical="center" wrapText="1"/>
      <protection/>
    </xf>
    <xf numFmtId="0" fontId="10" fillId="0" borderId="25" xfId="51" applyFont="1" applyFill="1" applyBorder="1" applyAlignment="1">
      <alignment vertical="center" wrapText="1"/>
      <protection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70" zoomScaleNormal="70" zoomScaleSheetLayoutView="85" zoomScalePageLayoutView="0" workbookViewId="0" topLeftCell="A1">
      <pane ySplit="4" topLeftCell="A11" activePane="bottomLeft" state="frozen"/>
      <selection pane="topLeft" activeCell="A1" sqref="A1"/>
      <selection pane="bottomLeft" activeCell="W43" sqref="W43"/>
    </sheetView>
  </sheetViews>
  <sheetFormatPr defaultColWidth="9.00390625" defaultRowHeight="12.75"/>
  <cols>
    <col min="1" max="1" width="5.125" style="3" customWidth="1"/>
    <col min="2" max="2" width="4.12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3.875" style="3" bestFit="1" customWidth="1"/>
    <col min="18" max="19" width="15.75390625" style="3" bestFit="1" customWidth="1"/>
    <col min="20" max="20" width="11.125" style="3" customWidth="1"/>
    <col min="21" max="22" width="12.375" style="3" customWidth="1"/>
    <col min="23" max="23" width="18.125" style="3" customWidth="1"/>
    <col min="24" max="16384" width="9.125" style="3" customWidth="1"/>
  </cols>
  <sheetData>
    <row r="1" spans="3:21" s="2" customFormat="1" ht="33" customHeight="1">
      <c r="C1" s="45" t="s">
        <v>61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="2" customFormat="1" ht="16.5" thickBot="1"/>
    <row r="3" spans="1:23" s="2" customFormat="1" ht="47.25" customHeight="1" thickBot="1">
      <c r="A3" s="48" t="s">
        <v>52</v>
      </c>
      <c r="B3" s="54"/>
      <c r="C3" s="49"/>
      <c r="D3" s="46" t="s">
        <v>62</v>
      </c>
      <c r="E3" s="46" t="s">
        <v>63</v>
      </c>
      <c r="F3" s="48" t="s">
        <v>0</v>
      </c>
      <c r="G3" s="49"/>
      <c r="H3" s="48" t="s">
        <v>1</v>
      </c>
      <c r="I3" s="49"/>
      <c r="J3" s="48" t="s">
        <v>2</v>
      </c>
      <c r="K3" s="49"/>
      <c r="L3" s="48" t="s">
        <v>3</v>
      </c>
      <c r="M3" s="49"/>
      <c r="N3" s="48" t="s">
        <v>4</v>
      </c>
      <c r="O3" s="49"/>
      <c r="P3" s="48" t="s">
        <v>5</v>
      </c>
      <c r="Q3" s="49"/>
      <c r="R3" s="48" t="s">
        <v>6</v>
      </c>
      <c r="S3" s="49"/>
      <c r="T3" s="46" t="s">
        <v>7</v>
      </c>
      <c r="U3" s="48" t="s">
        <v>8</v>
      </c>
      <c r="V3" s="49"/>
      <c r="W3" s="46" t="s">
        <v>64</v>
      </c>
    </row>
    <row r="4" spans="1:23" s="4" customFormat="1" ht="36" customHeight="1" thickBot="1">
      <c r="A4" s="48"/>
      <c r="B4" s="54"/>
      <c r="C4" s="49"/>
      <c r="D4" s="47"/>
      <c r="E4" s="47"/>
      <c r="F4" s="15">
        <v>2022</v>
      </c>
      <c r="G4" s="15">
        <v>2023</v>
      </c>
      <c r="H4" s="15">
        <f>F4</f>
        <v>2022</v>
      </c>
      <c r="I4" s="15">
        <f>G4</f>
        <v>2023</v>
      </c>
      <c r="J4" s="15">
        <f aca="true" t="shared" si="0" ref="J4:S4">H4</f>
        <v>2022</v>
      </c>
      <c r="K4" s="15">
        <f t="shared" si="0"/>
        <v>2023</v>
      </c>
      <c r="L4" s="15">
        <f t="shared" si="0"/>
        <v>2022</v>
      </c>
      <c r="M4" s="15">
        <f t="shared" si="0"/>
        <v>2023</v>
      </c>
      <c r="N4" s="15">
        <f t="shared" si="0"/>
        <v>2022</v>
      </c>
      <c r="O4" s="15">
        <f t="shared" si="0"/>
        <v>2023</v>
      </c>
      <c r="P4" s="15">
        <f t="shared" si="0"/>
        <v>2022</v>
      </c>
      <c r="Q4" s="15">
        <f t="shared" si="0"/>
        <v>2023</v>
      </c>
      <c r="R4" s="15">
        <f t="shared" si="0"/>
        <v>2022</v>
      </c>
      <c r="S4" s="15">
        <f t="shared" si="0"/>
        <v>2023</v>
      </c>
      <c r="T4" s="47"/>
      <c r="U4" s="15">
        <f>R4</f>
        <v>2022</v>
      </c>
      <c r="V4" s="15">
        <f>S4</f>
        <v>2023</v>
      </c>
      <c r="W4" s="47"/>
    </row>
    <row r="5" spans="1:23" s="1" customFormat="1" ht="29.25" customHeight="1">
      <c r="A5" s="51" t="s">
        <v>51</v>
      </c>
      <c r="B5" s="52"/>
      <c r="C5" s="53"/>
      <c r="D5" s="23">
        <f>(D6+D14+D21+D29+D36+D41+D46)-D49</f>
        <v>7384722729.86</v>
      </c>
      <c r="E5" s="23">
        <f>E6+E14+E21+E29+E36+E41+E46-E49</f>
        <v>6947535000</v>
      </c>
      <c r="F5" s="23">
        <f aca="true" t="shared" si="1" ref="F5:Q5">F6+F14+F21+F29+F36+F41+F46-F49</f>
        <v>354100799.83000004</v>
      </c>
      <c r="G5" s="23">
        <f t="shared" si="1"/>
        <v>639911967.8199999</v>
      </c>
      <c r="H5" s="23">
        <f t="shared" si="1"/>
        <v>406573405.28999996</v>
      </c>
      <c r="I5" s="23">
        <f t="shared" si="1"/>
        <v>609384094</v>
      </c>
      <c r="J5" s="23">
        <f t="shared" si="1"/>
        <v>502480416.78</v>
      </c>
      <c r="K5" s="23">
        <f t="shared" si="1"/>
        <v>695962339</v>
      </c>
      <c r="L5" s="23">
        <f t="shared" si="1"/>
        <v>527979882.57</v>
      </c>
      <c r="M5" s="23">
        <f t="shared" si="1"/>
        <v>829243306.1199999</v>
      </c>
      <c r="N5" s="23">
        <f t="shared" si="1"/>
        <v>405135805.87</v>
      </c>
      <c r="O5" s="23">
        <f t="shared" si="1"/>
        <v>946903952.2299999</v>
      </c>
      <c r="P5" s="23">
        <f t="shared" si="1"/>
        <v>590339477.12</v>
      </c>
      <c r="Q5" s="23">
        <f t="shared" si="1"/>
        <v>772410380.66</v>
      </c>
      <c r="R5" s="24">
        <f>F5+H5+J5+L5+N5+P5</f>
        <v>2786609787.46</v>
      </c>
      <c r="S5" s="24">
        <f>G5+I5+K5+M5+O5+Q5</f>
        <v>4493816039.83</v>
      </c>
      <c r="T5" s="41">
        <f>(S5-R5)/R5*100</f>
        <v>61.26463274666531</v>
      </c>
      <c r="U5" s="41">
        <f>(R5/D5)*100</f>
        <v>37.73479234626361</v>
      </c>
      <c r="V5" s="41">
        <f>(S5/E5)*100</f>
        <v>64.6821648229192</v>
      </c>
      <c r="W5" s="23">
        <f>W6+W14+W21+W29+W36+W41+W46-W49</f>
        <v>11189103000</v>
      </c>
    </row>
    <row r="6" spans="1:23" s="5" customFormat="1" ht="24.75" customHeight="1">
      <c r="A6" s="29" t="s">
        <v>9</v>
      </c>
      <c r="B6" s="27"/>
      <c r="C6" s="28" t="s">
        <v>10</v>
      </c>
      <c r="D6" s="17">
        <f>SUM(D7:D13)</f>
        <v>849180975.88</v>
      </c>
      <c r="E6" s="18">
        <f>SUM(E7:E13)</f>
        <v>337000000</v>
      </c>
      <c r="F6" s="18">
        <f aca="true" t="shared" si="2" ref="F6:Q6">SUM(F7:F13)</f>
        <v>57787292.56</v>
      </c>
      <c r="G6" s="18">
        <f t="shared" si="2"/>
        <v>87119305.68</v>
      </c>
      <c r="H6" s="18">
        <f t="shared" si="2"/>
        <v>62061227.56</v>
      </c>
      <c r="I6" s="18">
        <f t="shared" si="2"/>
        <v>88912610.73</v>
      </c>
      <c r="J6" s="18">
        <f t="shared" si="2"/>
        <v>71462725.1</v>
      </c>
      <c r="K6" s="18">
        <f t="shared" si="2"/>
        <v>85504638.46</v>
      </c>
      <c r="L6" s="18">
        <f t="shared" si="2"/>
        <v>71909978.82</v>
      </c>
      <c r="M6" s="18">
        <f t="shared" si="2"/>
        <v>84208403.89</v>
      </c>
      <c r="N6" s="18">
        <f t="shared" si="2"/>
        <v>56179391.43</v>
      </c>
      <c r="O6" s="18">
        <f t="shared" si="2"/>
        <v>95300808.12</v>
      </c>
      <c r="P6" s="18">
        <f t="shared" si="2"/>
        <v>78287589.44</v>
      </c>
      <c r="Q6" s="18">
        <f t="shared" si="2"/>
        <v>86273199.53</v>
      </c>
      <c r="R6" s="25">
        <f>F6+H6+J6+L6+N6+P6</f>
        <v>397688204.90999997</v>
      </c>
      <c r="S6" s="25">
        <f>G6+I6+K6+M6+O6+Q6</f>
        <v>527318966.40999997</v>
      </c>
      <c r="T6" s="42">
        <f>(S6-R6)/R6*100</f>
        <v>32.5960790135419</v>
      </c>
      <c r="U6" s="42">
        <f>(R6/D6)*100</f>
        <v>46.83197294874377</v>
      </c>
      <c r="V6" s="42">
        <f>(S6/E6)*100</f>
        <v>156.47447074480712</v>
      </c>
      <c r="W6" s="18">
        <f>SUM(W7:W13)</f>
        <v>1000000000</v>
      </c>
    </row>
    <row r="7" spans="1:23" ht="24.75" customHeight="1">
      <c r="A7" s="30" t="s">
        <v>9</v>
      </c>
      <c r="B7" s="16">
        <v>1</v>
      </c>
      <c r="C7" s="8" t="s">
        <v>11</v>
      </c>
      <c r="D7" s="19" t="s">
        <v>67</v>
      </c>
      <c r="E7" s="20" t="s">
        <v>67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6"/>
      <c r="S7" s="26"/>
      <c r="T7" s="42" t="s">
        <v>67</v>
      </c>
      <c r="U7" s="42"/>
      <c r="V7" s="42"/>
      <c r="W7" s="20"/>
    </row>
    <row r="8" spans="1:23" ht="24.75" customHeight="1">
      <c r="A8" s="30" t="s">
        <v>9</v>
      </c>
      <c r="B8" s="16">
        <v>2</v>
      </c>
      <c r="C8" s="8" t="s">
        <v>12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6"/>
      <c r="S8" s="26"/>
      <c r="T8" s="42" t="s">
        <v>67</v>
      </c>
      <c r="U8" s="42"/>
      <c r="V8" s="42"/>
      <c r="W8" s="20"/>
    </row>
    <row r="9" spans="1:23" ht="24.75" customHeight="1">
      <c r="A9" s="30" t="s">
        <v>9</v>
      </c>
      <c r="B9" s="16">
        <v>3</v>
      </c>
      <c r="C9" s="8" t="s">
        <v>13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6"/>
      <c r="S9" s="26"/>
      <c r="T9" s="42" t="s">
        <v>67</v>
      </c>
      <c r="U9" s="42"/>
      <c r="V9" s="42"/>
      <c r="W9" s="20"/>
    </row>
    <row r="10" spans="1:23" ht="24.75" customHeight="1">
      <c r="A10" s="30" t="s">
        <v>9</v>
      </c>
      <c r="B10" s="16">
        <v>4</v>
      </c>
      <c r="C10" s="8" t="s">
        <v>14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/>
      <c r="S10" s="26"/>
      <c r="T10" s="42" t="s">
        <v>67</v>
      </c>
      <c r="U10" s="42"/>
      <c r="V10" s="42"/>
      <c r="W10" s="20"/>
    </row>
    <row r="11" spans="1:23" ht="24.75" customHeight="1">
      <c r="A11" s="30" t="s">
        <v>9</v>
      </c>
      <c r="B11" s="16">
        <v>5</v>
      </c>
      <c r="C11" s="8" t="s">
        <v>15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6"/>
      <c r="S11" s="26"/>
      <c r="T11" s="42" t="s">
        <v>67</v>
      </c>
      <c r="U11" s="42"/>
      <c r="V11" s="42"/>
      <c r="W11" s="20"/>
    </row>
    <row r="12" spans="1:23" ht="24.75" customHeight="1">
      <c r="A12" s="30" t="s">
        <v>9</v>
      </c>
      <c r="B12" s="16">
        <v>6</v>
      </c>
      <c r="C12" s="8" t="s">
        <v>16</v>
      </c>
      <c r="D12" s="19">
        <v>849180975.88</v>
      </c>
      <c r="E12" s="20">
        <v>337000000</v>
      </c>
      <c r="F12" s="20">
        <v>57787292.56</v>
      </c>
      <c r="G12" s="20">
        <v>87119305.68</v>
      </c>
      <c r="H12" s="20">
        <v>62061227.56</v>
      </c>
      <c r="I12" s="20">
        <v>88912610.73</v>
      </c>
      <c r="J12" s="20">
        <v>71462725.1</v>
      </c>
      <c r="K12" s="20">
        <v>85504638.46</v>
      </c>
      <c r="L12" s="20">
        <v>71909978.82</v>
      </c>
      <c r="M12" s="20">
        <v>84208403.89</v>
      </c>
      <c r="N12" s="20">
        <v>56179391.43</v>
      </c>
      <c r="O12" s="20">
        <v>95300808.12</v>
      </c>
      <c r="P12" s="20">
        <v>78287589.44</v>
      </c>
      <c r="Q12" s="20">
        <v>86273199.53</v>
      </c>
      <c r="R12" s="26">
        <f>F12+H12+J12+L12+N12+P12</f>
        <v>397688204.90999997</v>
      </c>
      <c r="S12" s="26">
        <f>G12+I12+K12+M12+O12+Q12</f>
        <v>527318966.40999997</v>
      </c>
      <c r="T12" s="43">
        <f>(S12-R12)/R12*100</f>
        <v>32.5960790135419</v>
      </c>
      <c r="U12" s="43">
        <f>(R12/D12)*100</f>
        <v>46.83197294874377</v>
      </c>
      <c r="V12" s="43">
        <f>(S12/E12)*100</f>
        <v>156.47447074480712</v>
      </c>
      <c r="W12" s="20">
        <v>1000000000</v>
      </c>
    </row>
    <row r="13" spans="1:23" ht="24.75" customHeight="1">
      <c r="A13" s="30" t="s">
        <v>9</v>
      </c>
      <c r="B13" s="16">
        <v>9</v>
      </c>
      <c r="C13" s="8" t="s">
        <v>17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6"/>
      <c r="S13" s="26"/>
      <c r="T13" s="42" t="s">
        <v>67</v>
      </c>
      <c r="U13" s="42"/>
      <c r="V13" s="42"/>
      <c r="W13" s="20"/>
    </row>
    <row r="14" spans="1:23" ht="24.75" customHeight="1">
      <c r="A14" s="31" t="s">
        <v>18</v>
      </c>
      <c r="B14" s="6"/>
      <c r="C14" s="9" t="s">
        <v>19</v>
      </c>
      <c r="D14" s="21">
        <f aca="true" t="shared" si="3" ref="D14:W14">SUM(D$15:D$20)</f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5">
        <f>F14+H14+J14+L14+N14+P14</f>
        <v>0</v>
      </c>
      <c r="S14" s="25">
        <f>G14+I14+K14+M14+O14+Q14</f>
        <v>0</v>
      </c>
      <c r="T14" s="42" t="s">
        <v>67</v>
      </c>
      <c r="U14" s="42"/>
      <c r="V14" s="42"/>
      <c r="W14" s="22">
        <f t="shared" si="3"/>
        <v>0</v>
      </c>
    </row>
    <row r="15" spans="1:23" s="5" customFormat="1" ht="24.75" customHeight="1">
      <c r="A15" s="30" t="s">
        <v>18</v>
      </c>
      <c r="B15" s="16">
        <v>1</v>
      </c>
      <c r="C15" s="8" t="s">
        <v>53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6"/>
      <c r="S15" s="26"/>
      <c r="T15" s="42" t="s">
        <v>67</v>
      </c>
      <c r="U15" s="42"/>
      <c r="V15" s="42"/>
      <c r="W15" s="22"/>
    </row>
    <row r="16" spans="1:23" ht="24.75" customHeight="1">
      <c r="A16" s="30" t="s">
        <v>18</v>
      </c>
      <c r="B16" s="16">
        <v>2</v>
      </c>
      <c r="C16" s="8" t="s">
        <v>54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6"/>
      <c r="S16" s="26"/>
      <c r="T16" s="42" t="s">
        <v>67</v>
      </c>
      <c r="U16" s="42"/>
      <c r="V16" s="42"/>
      <c r="W16" s="22"/>
    </row>
    <row r="17" spans="1:23" ht="24.75" customHeight="1">
      <c r="A17" s="30" t="s">
        <v>18</v>
      </c>
      <c r="B17" s="16">
        <v>3</v>
      </c>
      <c r="C17" s="8" t="s">
        <v>55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6"/>
      <c r="S17" s="26"/>
      <c r="T17" s="42" t="s">
        <v>67</v>
      </c>
      <c r="U17" s="42"/>
      <c r="V17" s="42"/>
      <c r="W17" s="22"/>
    </row>
    <row r="18" spans="1:23" ht="24.75" customHeight="1">
      <c r="A18" s="30" t="s">
        <v>18</v>
      </c>
      <c r="B18" s="16">
        <v>4</v>
      </c>
      <c r="C18" s="8" t="s">
        <v>56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"/>
      <c r="S18" s="26"/>
      <c r="T18" s="42" t="s">
        <v>67</v>
      </c>
      <c r="U18" s="42"/>
      <c r="V18" s="42"/>
      <c r="W18" s="22"/>
    </row>
    <row r="19" spans="1:23" ht="24.75" customHeight="1">
      <c r="A19" s="30" t="s">
        <v>18</v>
      </c>
      <c r="B19" s="16">
        <v>5</v>
      </c>
      <c r="C19" s="8" t="s">
        <v>57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6"/>
      <c r="S19" s="26"/>
      <c r="T19" s="42" t="s">
        <v>67</v>
      </c>
      <c r="U19" s="42"/>
      <c r="V19" s="42"/>
      <c r="W19" s="22"/>
    </row>
    <row r="20" spans="1:23" s="5" customFormat="1" ht="24.75" customHeight="1">
      <c r="A20" s="30" t="s">
        <v>18</v>
      </c>
      <c r="B20" s="16">
        <v>9</v>
      </c>
      <c r="C20" s="8" t="s">
        <v>58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6"/>
      <c r="S20" s="26"/>
      <c r="T20" s="42" t="s">
        <v>67</v>
      </c>
      <c r="U20" s="42"/>
      <c r="V20" s="42"/>
      <c r="W20" s="22"/>
    </row>
    <row r="21" spans="1:23" ht="24.75" customHeight="1">
      <c r="A21" s="31" t="s">
        <v>20</v>
      </c>
      <c r="B21" s="6"/>
      <c r="C21" s="9" t="s">
        <v>21</v>
      </c>
      <c r="D21" s="21">
        <f>SUM(D$22:D$28)</f>
        <v>5047911038.22</v>
      </c>
      <c r="E21" s="22">
        <f aca="true" t="shared" si="4" ref="E21:W21">SUM(E$22:E$28)</f>
        <v>3668643000</v>
      </c>
      <c r="F21" s="22">
        <f t="shared" si="4"/>
        <v>190335319.29000002</v>
      </c>
      <c r="G21" s="22">
        <f t="shared" si="4"/>
        <v>444211462.59000003</v>
      </c>
      <c r="H21" s="22">
        <f t="shared" si="4"/>
        <v>237775796.83</v>
      </c>
      <c r="I21" s="22">
        <f t="shared" si="4"/>
        <v>513070768.8</v>
      </c>
      <c r="J21" s="22">
        <f t="shared" si="4"/>
        <v>323368325.3</v>
      </c>
      <c r="K21" s="22">
        <f t="shared" si="4"/>
        <v>598059246.16</v>
      </c>
      <c r="L21" s="22">
        <f t="shared" si="4"/>
        <v>345575262.46</v>
      </c>
      <c r="M21" s="22">
        <f t="shared" si="4"/>
        <v>718371861.2299999</v>
      </c>
      <c r="N21" s="22">
        <f t="shared" si="4"/>
        <v>336994314.01</v>
      </c>
      <c r="O21" s="22">
        <f t="shared" si="4"/>
        <v>828070778.31</v>
      </c>
      <c r="P21" s="22">
        <f t="shared" si="4"/>
        <v>406894299.68</v>
      </c>
      <c r="Q21" s="22">
        <f t="shared" si="4"/>
        <v>670766043.14</v>
      </c>
      <c r="R21" s="25">
        <f>F21+H21+J21+L21+N21+P21</f>
        <v>1840943317.5700002</v>
      </c>
      <c r="S21" s="25">
        <f>G21+I21+K21+M21+O21+Q21</f>
        <v>3772550160.23</v>
      </c>
      <c r="T21" s="42">
        <f>(S21-R21)/R21*100</f>
        <v>104.92484066319182</v>
      </c>
      <c r="U21" s="42">
        <f>(R21/D21)*100</f>
        <v>36.46940890264096</v>
      </c>
      <c r="V21" s="42">
        <f>(S21/E21)*100</f>
        <v>102.83230503022507</v>
      </c>
      <c r="W21" s="22">
        <f t="shared" si="4"/>
        <v>7159420000</v>
      </c>
    </row>
    <row r="22" spans="1:23" ht="24.75" customHeight="1">
      <c r="A22" s="32" t="s">
        <v>20</v>
      </c>
      <c r="B22" s="16">
        <v>1</v>
      </c>
      <c r="C22" s="10" t="s">
        <v>22</v>
      </c>
      <c r="D22" s="19">
        <v>5018085158.01</v>
      </c>
      <c r="E22" s="20">
        <v>3667654000</v>
      </c>
      <c r="F22" s="20">
        <v>187994486.24</v>
      </c>
      <c r="G22" s="20">
        <v>440813072.17</v>
      </c>
      <c r="H22" s="20">
        <v>236162338.49</v>
      </c>
      <c r="I22" s="20">
        <v>509438025.37</v>
      </c>
      <c r="J22" s="20">
        <v>321280322.97</v>
      </c>
      <c r="K22" s="20">
        <v>595579118.4</v>
      </c>
      <c r="L22" s="20">
        <v>343295057.69</v>
      </c>
      <c r="M22" s="20">
        <v>714523755.31</v>
      </c>
      <c r="N22" s="20">
        <v>334268746.39</v>
      </c>
      <c r="O22" s="20">
        <v>822891814.13</v>
      </c>
      <c r="P22" s="20">
        <v>403491208.52</v>
      </c>
      <c r="Q22" s="20">
        <v>667245272.48</v>
      </c>
      <c r="R22" s="26">
        <f>F22+H22+J22+L22+N22+P22</f>
        <v>1826492160.3000002</v>
      </c>
      <c r="S22" s="26">
        <f>G22+I22+K22+M22+O22+Q22</f>
        <v>3750491057.86</v>
      </c>
      <c r="T22" s="43">
        <f>(S22-R22)/R22*100</f>
        <v>105.33847006734396</v>
      </c>
      <c r="U22" s="43">
        <f>(R22/D22)*100</f>
        <v>36.39818980322614</v>
      </c>
      <c r="V22" s="43">
        <f>(S22/E22)*100</f>
        <v>102.25858431193346</v>
      </c>
      <c r="W22" s="20">
        <v>7123020000</v>
      </c>
    </row>
    <row r="23" spans="1:23" ht="24.75" customHeight="1">
      <c r="A23" s="32" t="s">
        <v>20</v>
      </c>
      <c r="B23" s="16">
        <v>2</v>
      </c>
      <c r="C23" s="10" t="s">
        <v>59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6"/>
      <c r="S23" s="26"/>
      <c r="T23" s="43" t="s">
        <v>67</v>
      </c>
      <c r="U23" s="42"/>
      <c r="V23" s="42"/>
      <c r="W23" s="22"/>
    </row>
    <row r="24" spans="1:23" s="5" customFormat="1" ht="24.75" customHeight="1">
      <c r="A24" s="32" t="s">
        <v>20</v>
      </c>
      <c r="B24" s="16">
        <v>3</v>
      </c>
      <c r="C24" s="8" t="s">
        <v>23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6"/>
      <c r="S24" s="26"/>
      <c r="T24" s="43" t="s">
        <v>67</v>
      </c>
      <c r="U24" s="42"/>
      <c r="V24" s="42"/>
      <c r="W24" s="22"/>
    </row>
    <row r="25" spans="1:23" ht="24.75" customHeight="1">
      <c r="A25" s="32" t="s">
        <v>20</v>
      </c>
      <c r="B25" s="16">
        <v>4</v>
      </c>
      <c r="C25" s="10" t="s">
        <v>24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6"/>
      <c r="S25" s="26"/>
      <c r="T25" s="43" t="s">
        <v>67</v>
      </c>
      <c r="U25" s="42"/>
      <c r="V25" s="42"/>
      <c r="W25" s="22"/>
    </row>
    <row r="26" spans="1:23" ht="24.75" customHeight="1">
      <c r="A26" s="32" t="s">
        <v>20</v>
      </c>
      <c r="B26" s="16">
        <v>5</v>
      </c>
      <c r="C26" s="8" t="s">
        <v>25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6"/>
      <c r="S26" s="26"/>
      <c r="T26" s="43" t="s">
        <v>67</v>
      </c>
      <c r="U26" s="42"/>
      <c r="V26" s="42"/>
      <c r="W26" s="22"/>
    </row>
    <row r="27" spans="1:23" ht="24.75" customHeight="1">
      <c r="A27" s="32" t="s">
        <v>20</v>
      </c>
      <c r="B27" s="16">
        <v>6</v>
      </c>
      <c r="C27" s="10" t="s">
        <v>26</v>
      </c>
      <c r="D27" s="19">
        <v>29604814.86</v>
      </c>
      <c r="E27" s="20">
        <v>986000</v>
      </c>
      <c r="F27" s="20">
        <v>2334664.24</v>
      </c>
      <c r="G27" s="20">
        <v>3377332.97</v>
      </c>
      <c r="H27" s="20">
        <v>1609008.77</v>
      </c>
      <c r="I27" s="20">
        <v>3611439.96</v>
      </c>
      <c r="J27" s="20">
        <v>2070957.31</v>
      </c>
      <c r="K27" s="20">
        <v>2427102.18</v>
      </c>
      <c r="L27" s="20">
        <v>2235326.63</v>
      </c>
      <c r="M27" s="20">
        <v>3837109.81</v>
      </c>
      <c r="N27" s="20">
        <v>2711760.1</v>
      </c>
      <c r="O27" s="20">
        <v>5169294.14</v>
      </c>
      <c r="P27" s="20">
        <v>3391890.41</v>
      </c>
      <c r="Q27" s="20">
        <v>3396082.65</v>
      </c>
      <c r="R27" s="26">
        <f aca="true" t="shared" si="5" ref="R27:S29">F27+H27+J27+L27+N27+P27</f>
        <v>14353607.46</v>
      </c>
      <c r="S27" s="26">
        <f t="shared" si="5"/>
        <v>21818361.709999997</v>
      </c>
      <c r="T27" s="43">
        <f>(S27-R27)/R27*100</f>
        <v>52.00611951248105</v>
      </c>
      <c r="U27" s="43">
        <f aca="true" t="shared" si="6" ref="U27:V29">(R27/D27)*100</f>
        <v>48.48403047908809</v>
      </c>
      <c r="V27" s="43">
        <f t="shared" si="6"/>
        <v>2212.815589249493</v>
      </c>
      <c r="W27" s="20">
        <v>36000000</v>
      </c>
    </row>
    <row r="28" spans="1:23" ht="24.75" customHeight="1">
      <c r="A28" s="32" t="s">
        <v>20</v>
      </c>
      <c r="B28" s="16">
        <v>9</v>
      </c>
      <c r="C28" s="10" t="s">
        <v>27</v>
      </c>
      <c r="D28" s="19">
        <v>221065.35</v>
      </c>
      <c r="E28" s="20">
        <v>3000</v>
      </c>
      <c r="F28" s="20">
        <v>6168.81</v>
      </c>
      <c r="G28" s="20">
        <v>21057.45</v>
      </c>
      <c r="H28" s="20">
        <v>4449.57</v>
      </c>
      <c r="I28" s="20">
        <v>21303.47</v>
      </c>
      <c r="J28" s="20">
        <v>17045.02</v>
      </c>
      <c r="K28" s="20">
        <v>53025.58</v>
      </c>
      <c r="L28" s="20">
        <v>44878.14</v>
      </c>
      <c r="M28" s="20">
        <v>10996.11</v>
      </c>
      <c r="N28" s="20">
        <v>13807.52</v>
      </c>
      <c r="O28" s="20">
        <v>9670.04</v>
      </c>
      <c r="P28" s="20">
        <v>11200.75</v>
      </c>
      <c r="Q28" s="20">
        <v>124688.01</v>
      </c>
      <c r="R28" s="26">
        <f t="shared" si="5"/>
        <v>97549.81000000001</v>
      </c>
      <c r="S28" s="26">
        <f t="shared" si="5"/>
        <v>240740.65999999997</v>
      </c>
      <c r="T28" s="43">
        <f>(S28-R28)/R28*100</f>
        <v>146.7874207033309</v>
      </c>
      <c r="U28" s="43">
        <f t="shared" si="6"/>
        <v>44.12713706603048</v>
      </c>
      <c r="V28" s="43">
        <f t="shared" si="6"/>
        <v>8024.688666666665</v>
      </c>
      <c r="W28" s="20">
        <v>400000</v>
      </c>
    </row>
    <row r="29" spans="1:23" ht="24.75" customHeight="1">
      <c r="A29" s="31" t="s">
        <v>28</v>
      </c>
      <c r="B29" s="6"/>
      <c r="C29" s="9" t="s">
        <v>29</v>
      </c>
      <c r="D29" s="21">
        <f>SUM(D$30:D$35)</f>
        <v>1402652847.11</v>
      </c>
      <c r="E29" s="22">
        <f aca="true" t="shared" si="7" ref="E29:W29">SUM(E$30:E$35)</f>
        <v>2912673000</v>
      </c>
      <c r="F29" s="22">
        <f t="shared" si="7"/>
        <v>100736647.11</v>
      </c>
      <c r="G29" s="22">
        <f t="shared" si="7"/>
        <v>100000000</v>
      </c>
      <c r="H29" s="22">
        <f t="shared" si="7"/>
        <v>99279000</v>
      </c>
      <c r="I29" s="22">
        <f t="shared" si="7"/>
        <v>0</v>
      </c>
      <c r="J29" s="22">
        <f t="shared" si="7"/>
        <v>99279000</v>
      </c>
      <c r="K29" s="22">
        <f t="shared" si="7"/>
        <v>0</v>
      </c>
      <c r="L29" s="22">
        <f t="shared" si="7"/>
        <v>103279000</v>
      </c>
      <c r="M29" s="22">
        <f t="shared" si="7"/>
        <v>16122581</v>
      </c>
      <c r="N29" s="22">
        <f t="shared" si="7"/>
        <v>0</v>
      </c>
      <c r="O29" s="22">
        <f t="shared" si="7"/>
        <v>0</v>
      </c>
      <c r="P29" s="22">
        <f t="shared" si="7"/>
        <v>99279000</v>
      </c>
      <c r="Q29" s="22">
        <f t="shared" si="7"/>
        <v>0</v>
      </c>
      <c r="R29" s="25">
        <f t="shared" si="5"/>
        <v>501852647.11</v>
      </c>
      <c r="S29" s="25">
        <f t="shared" si="5"/>
        <v>116122581</v>
      </c>
      <c r="T29" s="42">
        <f>(S29-R29)/R29*100</f>
        <v>-76.86121978857524</v>
      </c>
      <c r="U29" s="42">
        <f t="shared" si="6"/>
        <v>35.77882069280421</v>
      </c>
      <c r="V29" s="42">
        <f t="shared" si="6"/>
        <v>3.9868045949545317</v>
      </c>
      <c r="W29" s="22">
        <f t="shared" si="7"/>
        <v>2912867000</v>
      </c>
    </row>
    <row r="30" spans="1:23" ht="24.75" customHeight="1">
      <c r="A30" s="32" t="s">
        <v>28</v>
      </c>
      <c r="B30" s="16">
        <v>1</v>
      </c>
      <c r="C30" s="8" t="s">
        <v>30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6"/>
      <c r="S30" s="26"/>
      <c r="T30" s="42" t="s">
        <v>67</v>
      </c>
      <c r="U30" s="42"/>
      <c r="V30" s="42"/>
      <c r="W30" s="22"/>
    </row>
    <row r="31" spans="1:23" s="5" customFormat="1" ht="24.75" customHeight="1">
      <c r="A31" s="32" t="s">
        <v>28</v>
      </c>
      <c r="B31" s="16">
        <v>2</v>
      </c>
      <c r="C31" s="8" t="s">
        <v>31</v>
      </c>
      <c r="D31" s="19">
        <v>1385766250</v>
      </c>
      <c r="E31" s="20">
        <v>2912667000</v>
      </c>
      <c r="F31" s="20">
        <v>99279000</v>
      </c>
      <c r="G31" s="20">
        <v>100000000</v>
      </c>
      <c r="H31" s="20">
        <v>99279000</v>
      </c>
      <c r="I31" s="20">
        <v>0</v>
      </c>
      <c r="J31" s="20">
        <v>99279000</v>
      </c>
      <c r="K31" s="20">
        <v>0</v>
      </c>
      <c r="L31" s="20">
        <v>99279000</v>
      </c>
      <c r="M31" s="20">
        <v>0</v>
      </c>
      <c r="N31" s="20">
        <v>0</v>
      </c>
      <c r="O31" s="20">
        <v>0</v>
      </c>
      <c r="P31" s="20">
        <v>99279000</v>
      </c>
      <c r="Q31" s="20">
        <v>0</v>
      </c>
      <c r="R31" s="26">
        <f>F31+H31+J31+L31+N31+P31</f>
        <v>496395000</v>
      </c>
      <c r="S31" s="26">
        <f>G31+I31+K31+M31+O31+Q31</f>
        <v>100000000</v>
      </c>
      <c r="T31" s="43">
        <f>(S31-R31)/R31*100</f>
        <v>-79.85475276745333</v>
      </c>
      <c r="U31" s="43">
        <f>(R31/D31)*100</f>
        <v>35.82097630101757</v>
      </c>
      <c r="V31" s="43">
        <f>(S31/E31)*100</f>
        <v>3.433279533843038</v>
      </c>
      <c r="W31" s="20">
        <v>2912667000</v>
      </c>
    </row>
    <row r="32" spans="1:23" ht="24.75" customHeight="1">
      <c r="A32" s="32" t="s">
        <v>28</v>
      </c>
      <c r="B32" s="16">
        <v>3</v>
      </c>
      <c r="C32" s="8" t="s">
        <v>32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/>
      <c r="S32" s="26"/>
      <c r="T32" s="43" t="s">
        <v>67</v>
      </c>
      <c r="U32" s="43"/>
      <c r="V32" s="43"/>
      <c r="W32" s="22"/>
    </row>
    <row r="33" spans="1:23" ht="24.75" customHeight="1">
      <c r="A33" s="32" t="s">
        <v>28</v>
      </c>
      <c r="B33" s="16">
        <v>4</v>
      </c>
      <c r="C33" s="8" t="s">
        <v>60</v>
      </c>
      <c r="D33" s="19">
        <v>16886597.11</v>
      </c>
      <c r="E33" s="20">
        <v>6000</v>
      </c>
      <c r="F33" s="20">
        <v>1457647.11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4000000</v>
      </c>
      <c r="M33" s="20">
        <v>16122581</v>
      </c>
      <c r="N33" s="20">
        <v>0</v>
      </c>
      <c r="O33" s="20">
        <v>0</v>
      </c>
      <c r="P33" s="20">
        <v>0</v>
      </c>
      <c r="Q33" s="20">
        <v>0</v>
      </c>
      <c r="R33" s="26">
        <f>F33+H33+J33+L33+N33+P33</f>
        <v>5457647.11</v>
      </c>
      <c r="S33" s="26">
        <f>G33+I33+K33+M33+O33+Q33</f>
        <v>16122581</v>
      </c>
      <c r="T33" s="43">
        <f>(S33-R33)/R33*100</f>
        <v>195.4126691419592</v>
      </c>
      <c r="U33" s="43">
        <f>(R33/D33)*100</f>
        <v>32.31940144274574</v>
      </c>
      <c r="V33" s="43">
        <f>(S33/E33)*100</f>
        <v>268709.68333333335</v>
      </c>
      <c r="W33" s="20">
        <v>200000</v>
      </c>
    </row>
    <row r="34" spans="1:23" ht="24.75" customHeight="1">
      <c r="A34" s="32" t="s">
        <v>28</v>
      </c>
      <c r="B34" s="16">
        <v>5</v>
      </c>
      <c r="C34" s="8" t="s">
        <v>33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6"/>
      <c r="S34" s="26"/>
      <c r="T34" s="42" t="s">
        <v>67</v>
      </c>
      <c r="U34" s="42"/>
      <c r="V34" s="42"/>
      <c r="W34" s="22"/>
    </row>
    <row r="35" spans="1:23" ht="24.75" customHeight="1">
      <c r="A35" s="32" t="s">
        <v>28</v>
      </c>
      <c r="B35" s="16">
        <v>6</v>
      </c>
      <c r="C35" s="8" t="s">
        <v>34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6"/>
      <c r="S35" s="26"/>
      <c r="T35" s="42" t="s">
        <v>67</v>
      </c>
      <c r="U35" s="42"/>
      <c r="V35" s="42"/>
      <c r="W35" s="22"/>
    </row>
    <row r="36" spans="1:23" ht="24.75" customHeight="1">
      <c r="A36" s="31" t="s">
        <v>35</v>
      </c>
      <c r="B36" s="6"/>
      <c r="C36" s="9" t="s">
        <v>36</v>
      </c>
      <c r="D36" s="21">
        <f>SUM(D$37:D$40)</f>
        <v>84967830.95</v>
      </c>
      <c r="E36" s="22">
        <f aca="true" t="shared" si="8" ref="E36:W36">SUM(E$37:E$40)</f>
        <v>29824000</v>
      </c>
      <c r="F36" s="22">
        <f t="shared" si="8"/>
        <v>5241540.87</v>
      </c>
      <c r="G36" s="22">
        <f t="shared" si="8"/>
        <v>8581199.55</v>
      </c>
      <c r="H36" s="22">
        <f t="shared" si="8"/>
        <v>7457380.9</v>
      </c>
      <c r="I36" s="22">
        <f t="shared" si="8"/>
        <v>7394364.470000001</v>
      </c>
      <c r="J36" s="22">
        <f t="shared" si="8"/>
        <v>8361366.35</v>
      </c>
      <c r="K36" s="22">
        <f t="shared" si="8"/>
        <v>12398454.379999999</v>
      </c>
      <c r="L36" s="22">
        <f t="shared" si="8"/>
        <v>7215641.290000001</v>
      </c>
      <c r="M36" s="22">
        <f t="shared" si="8"/>
        <v>10540460</v>
      </c>
      <c r="N36" s="22">
        <f t="shared" si="8"/>
        <v>11961062.76</v>
      </c>
      <c r="O36" s="22">
        <f t="shared" si="8"/>
        <v>23532365.799999997</v>
      </c>
      <c r="P36" s="22">
        <f t="shared" si="8"/>
        <v>5878588</v>
      </c>
      <c r="Q36" s="22">
        <f t="shared" si="8"/>
        <v>15371137.99</v>
      </c>
      <c r="R36" s="25">
        <f>F36+H36+J36+L36+N36+P36</f>
        <v>46115580.169999994</v>
      </c>
      <c r="S36" s="25">
        <f>G36+I36+K36+M36+O36+Q36</f>
        <v>77817982.19</v>
      </c>
      <c r="T36" s="42">
        <f>(S36-R36)/R36*100</f>
        <v>68.74553437934121</v>
      </c>
      <c r="U36" s="42">
        <f>(R36/D36)*100</f>
        <v>54.27416429770589</v>
      </c>
      <c r="V36" s="42">
        <f>(S36/E36)*100</f>
        <v>260.92402826582617</v>
      </c>
      <c r="W36" s="22">
        <f t="shared" si="8"/>
        <v>116806000</v>
      </c>
    </row>
    <row r="37" spans="1:23" ht="24.75" customHeight="1">
      <c r="A37" s="32" t="s">
        <v>35</v>
      </c>
      <c r="B37" s="16">
        <v>1</v>
      </c>
      <c r="C37" s="10" t="s">
        <v>37</v>
      </c>
      <c r="D37" s="19">
        <v>65810703.42</v>
      </c>
      <c r="E37" s="20">
        <v>27195000</v>
      </c>
      <c r="F37" s="20">
        <v>3612222.55</v>
      </c>
      <c r="G37" s="20">
        <v>4830891.42</v>
      </c>
      <c r="H37" s="20">
        <v>6057597.97</v>
      </c>
      <c r="I37" s="20">
        <v>5826317.17</v>
      </c>
      <c r="J37" s="20">
        <v>6310344.91</v>
      </c>
      <c r="K37" s="20">
        <v>9179963.68</v>
      </c>
      <c r="L37" s="20">
        <v>5272539.82</v>
      </c>
      <c r="M37" s="20">
        <v>8617839.25</v>
      </c>
      <c r="N37" s="20">
        <v>4639951.81</v>
      </c>
      <c r="O37" s="20">
        <v>12478951.74</v>
      </c>
      <c r="P37" s="20">
        <v>4619610.09</v>
      </c>
      <c r="Q37" s="20">
        <v>11277213.61</v>
      </c>
      <c r="R37" s="26">
        <f>F37+H37+J37+L37+N37+P37</f>
        <v>30512267.15</v>
      </c>
      <c r="S37" s="26">
        <f>G37+I37+K37+M37+O37+Q37</f>
        <v>52211176.87</v>
      </c>
      <c r="T37" s="43">
        <f>(S37-R37)/R37*100</f>
        <v>71.11536357926782</v>
      </c>
      <c r="U37" s="43">
        <f>(R37/D37)*100</f>
        <v>46.36368487854099</v>
      </c>
      <c r="V37" s="43">
        <f>(S37/E37)*100</f>
        <v>191.98814807869093</v>
      </c>
      <c r="W37" s="20">
        <v>105006000</v>
      </c>
    </row>
    <row r="38" spans="1:23" ht="24.75" customHeight="1">
      <c r="A38" s="32" t="s">
        <v>35</v>
      </c>
      <c r="B38" s="16">
        <v>2</v>
      </c>
      <c r="C38" s="10" t="s">
        <v>38</v>
      </c>
      <c r="D38" s="19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6"/>
      <c r="S38" s="26"/>
      <c r="T38" s="43" t="s">
        <v>67</v>
      </c>
      <c r="U38" s="43"/>
      <c r="V38" s="43"/>
      <c r="W38" s="22"/>
    </row>
    <row r="39" spans="1:23" ht="24.75" customHeight="1">
      <c r="A39" s="32" t="s">
        <v>35</v>
      </c>
      <c r="B39" s="16">
        <v>3</v>
      </c>
      <c r="C39" s="10" t="s">
        <v>39</v>
      </c>
      <c r="D39" s="19">
        <v>960391.7</v>
      </c>
      <c r="E39" s="20">
        <v>345000</v>
      </c>
      <c r="F39" s="20">
        <v>5431.95</v>
      </c>
      <c r="G39" s="20">
        <v>41399.43</v>
      </c>
      <c r="H39" s="20">
        <v>25645.74</v>
      </c>
      <c r="I39" s="20">
        <v>319246.86</v>
      </c>
      <c r="J39" s="20">
        <v>118775</v>
      </c>
      <c r="K39" s="20">
        <v>130615.26</v>
      </c>
      <c r="L39" s="20">
        <v>17533.23</v>
      </c>
      <c r="M39" s="20">
        <v>159872.02</v>
      </c>
      <c r="N39" s="20">
        <v>7581.42</v>
      </c>
      <c r="O39" s="20">
        <v>319693.54</v>
      </c>
      <c r="P39" s="20">
        <v>24461.33</v>
      </c>
      <c r="Q39" s="20">
        <v>845747.57</v>
      </c>
      <c r="R39" s="26">
        <f aca="true" t="shared" si="9" ref="R39:S41">F39+H39+J39+L39+N39+P39</f>
        <v>199428.67000000004</v>
      </c>
      <c r="S39" s="26">
        <f t="shared" si="9"/>
        <v>1816574.6799999997</v>
      </c>
      <c r="T39" s="43">
        <f>(S39-R39)/R39*100</f>
        <v>810.8894322967703</v>
      </c>
      <c r="U39" s="43">
        <f aca="true" t="shared" si="10" ref="U39:V41">(R39/D39)*100</f>
        <v>20.76534709743952</v>
      </c>
      <c r="V39" s="43">
        <f t="shared" si="10"/>
        <v>526.5433855072463</v>
      </c>
      <c r="W39" s="20">
        <v>3000000</v>
      </c>
    </row>
    <row r="40" spans="1:23" ht="24.75" customHeight="1">
      <c r="A40" s="32" t="s">
        <v>35</v>
      </c>
      <c r="B40" s="16">
        <v>9</v>
      </c>
      <c r="C40" s="10" t="s">
        <v>40</v>
      </c>
      <c r="D40" s="19">
        <v>18196735.83</v>
      </c>
      <c r="E40" s="20">
        <v>2284000</v>
      </c>
      <c r="F40" s="20">
        <v>1623886.37</v>
      </c>
      <c r="G40" s="20">
        <v>3708908.7</v>
      </c>
      <c r="H40" s="20">
        <v>1374137.19</v>
      </c>
      <c r="I40" s="20">
        <v>1248800.44</v>
      </c>
      <c r="J40" s="20">
        <v>1932246.44</v>
      </c>
      <c r="K40" s="20">
        <v>3087875.44</v>
      </c>
      <c r="L40" s="20">
        <v>1925568.24</v>
      </c>
      <c r="M40" s="20">
        <v>1762748.73</v>
      </c>
      <c r="N40" s="20">
        <v>7313529.53</v>
      </c>
      <c r="O40" s="20">
        <v>10733720.52</v>
      </c>
      <c r="P40" s="20">
        <v>1234516.58</v>
      </c>
      <c r="Q40" s="20">
        <v>3248176.81</v>
      </c>
      <c r="R40" s="26">
        <f t="shared" si="9"/>
        <v>15403884.35</v>
      </c>
      <c r="S40" s="26">
        <f t="shared" si="9"/>
        <v>23790230.639999997</v>
      </c>
      <c r="T40" s="43">
        <f>(S40-R40)/R40*100</f>
        <v>54.44306188912667</v>
      </c>
      <c r="U40" s="43">
        <f t="shared" si="10"/>
        <v>84.65190951777421</v>
      </c>
      <c r="V40" s="43">
        <f t="shared" si="10"/>
        <v>1041.6037933450086</v>
      </c>
      <c r="W40" s="20">
        <v>8800000</v>
      </c>
    </row>
    <row r="41" spans="1:23" ht="24.75" customHeight="1">
      <c r="A41" s="33">
        <v>6</v>
      </c>
      <c r="B41" s="7"/>
      <c r="C41" s="11" t="s">
        <v>41</v>
      </c>
      <c r="D41" s="21">
        <f>SUM(D$42:D$45)</f>
        <v>10037.7</v>
      </c>
      <c r="E41" s="22">
        <f aca="true" t="shared" si="11" ref="E41:W41">SUM(E$42:E$45)</f>
        <v>14000</v>
      </c>
      <c r="F41" s="22">
        <f t="shared" si="11"/>
        <v>0</v>
      </c>
      <c r="G41" s="22">
        <f t="shared" si="11"/>
        <v>0</v>
      </c>
      <c r="H41" s="22">
        <f t="shared" si="11"/>
        <v>0</v>
      </c>
      <c r="I41" s="22">
        <f t="shared" si="11"/>
        <v>6350</v>
      </c>
      <c r="J41" s="22">
        <f t="shared" si="11"/>
        <v>9000.03</v>
      </c>
      <c r="K41" s="22">
        <f t="shared" si="11"/>
        <v>0</v>
      </c>
      <c r="L41" s="22">
        <f t="shared" si="11"/>
        <v>0</v>
      </c>
      <c r="M41" s="22">
        <f t="shared" si="11"/>
        <v>0</v>
      </c>
      <c r="N41" s="22">
        <f t="shared" si="11"/>
        <v>1037.67</v>
      </c>
      <c r="O41" s="22">
        <f t="shared" si="11"/>
        <v>0</v>
      </c>
      <c r="P41" s="22">
        <f t="shared" si="11"/>
        <v>0</v>
      </c>
      <c r="Q41" s="22">
        <f t="shared" si="11"/>
        <v>0</v>
      </c>
      <c r="R41" s="25">
        <f t="shared" si="9"/>
        <v>10037.7</v>
      </c>
      <c r="S41" s="25">
        <f t="shared" si="9"/>
        <v>6350</v>
      </c>
      <c r="T41" s="42">
        <f>(S41-R41)/R41*100</f>
        <v>-36.73849587056796</v>
      </c>
      <c r="U41" s="42">
        <f t="shared" si="10"/>
        <v>100</v>
      </c>
      <c r="V41" s="42">
        <f t="shared" si="10"/>
        <v>45.357142857142854</v>
      </c>
      <c r="W41" s="22">
        <f t="shared" si="11"/>
        <v>10000</v>
      </c>
    </row>
    <row r="42" spans="1:23" ht="24.75" customHeight="1">
      <c r="A42" s="30">
        <v>6</v>
      </c>
      <c r="B42" s="16">
        <v>1</v>
      </c>
      <c r="C42" s="12" t="s">
        <v>42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6"/>
      <c r="S42" s="26"/>
      <c r="T42" s="42" t="s">
        <v>67</v>
      </c>
      <c r="U42" s="42"/>
      <c r="V42" s="42"/>
      <c r="W42" s="22"/>
    </row>
    <row r="43" spans="1:23" ht="24.75" customHeight="1">
      <c r="A43" s="30">
        <v>6</v>
      </c>
      <c r="B43" s="16">
        <v>2</v>
      </c>
      <c r="C43" s="12" t="s">
        <v>43</v>
      </c>
      <c r="D43" s="19">
        <v>10037.7</v>
      </c>
      <c r="E43" s="20">
        <v>14000</v>
      </c>
      <c r="F43" s="20">
        <v>0</v>
      </c>
      <c r="G43" s="20">
        <v>0</v>
      </c>
      <c r="H43" s="20">
        <v>0</v>
      </c>
      <c r="I43" s="20">
        <v>6350</v>
      </c>
      <c r="J43" s="20">
        <v>9000.03</v>
      </c>
      <c r="K43" s="20">
        <v>0</v>
      </c>
      <c r="L43" s="20">
        <v>0</v>
      </c>
      <c r="M43" s="20">
        <v>0</v>
      </c>
      <c r="N43" s="20">
        <v>1037.67</v>
      </c>
      <c r="O43" s="20">
        <v>0</v>
      </c>
      <c r="P43" s="20">
        <v>0</v>
      </c>
      <c r="Q43" s="20">
        <v>0</v>
      </c>
      <c r="R43" s="26">
        <f>F43+H43+J43+L43+N43+P43</f>
        <v>10037.7</v>
      </c>
      <c r="S43" s="26">
        <f>G43+I43+K43+M43+O43+Q43</f>
        <v>6350</v>
      </c>
      <c r="T43" s="43">
        <f>(S43-R43)/R43*100</f>
        <v>-36.73849587056796</v>
      </c>
      <c r="U43" s="43">
        <f>(R43/D43)*100</f>
        <v>100</v>
      </c>
      <c r="V43" s="43">
        <f>(S43/E43)*100</f>
        <v>45.357142857142854</v>
      </c>
      <c r="W43" s="20">
        <v>10000</v>
      </c>
    </row>
    <row r="44" spans="1:23" ht="24.75" customHeight="1">
      <c r="A44" s="30">
        <v>6</v>
      </c>
      <c r="B44" s="16">
        <v>3</v>
      </c>
      <c r="C44" s="12" t="s">
        <v>44</v>
      </c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6"/>
      <c r="S44" s="26"/>
      <c r="T44" s="42" t="s">
        <v>67</v>
      </c>
      <c r="U44" s="42"/>
      <c r="V44" s="42"/>
      <c r="W44" s="22"/>
    </row>
    <row r="45" spans="1:23" ht="24.75" customHeight="1">
      <c r="A45" s="30">
        <v>6</v>
      </c>
      <c r="B45" s="16">
        <v>9</v>
      </c>
      <c r="C45" s="12" t="s">
        <v>45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6"/>
      <c r="S45" s="26"/>
      <c r="T45" s="42" t="s">
        <v>67</v>
      </c>
      <c r="U45" s="42"/>
      <c r="V45" s="42"/>
      <c r="W45" s="22"/>
    </row>
    <row r="46" spans="1:23" ht="24.75" customHeight="1">
      <c r="A46" s="33">
        <v>8</v>
      </c>
      <c r="B46" s="7"/>
      <c r="C46" s="11" t="s">
        <v>46</v>
      </c>
      <c r="D46" s="21">
        <f>SUM(D$47:D$48)</f>
        <v>0</v>
      </c>
      <c r="E46" s="22">
        <f aca="true" t="shared" si="12" ref="E46:W46">SUM(E$47:E$48)</f>
        <v>0</v>
      </c>
      <c r="F46" s="22">
        <f t="shared" si="12"/>
        <v>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 t="shared" si="12"/>
        <v>0</v>
      </c>
      <c r="N46" s="22">
        <f t="shared" si="12"/>
        <v>0</v>
      </c>
      <c r="O46" s="22">
        <f t="shared" si="12"/>
        <v>0</v>
      </c>
      <c r="P46" s="22">
        <f t="shared" si="12"/>
        <v>0</v>
      </c>
      <c r="Q46" s="22">
        <f t="shared" si="12"/>
        <v>0</v>
      </c>
      <c r="R46" s="25">
        <f>F46+H46+J46+L46+N46+P46</f>
        <v>0</v>
      </c>
      <c r="S46" s="25">
        <f>G46+I46+K46+M46+O46+Q46</f>
        <v>0</v>
      </c>
      <c r="T46" s="42" t="s">
        <v>67</v>
      </c>
      <c r="U46" s="42"/>
      <c r="V46" s="42"/>
      <c r="W46" s="22">
        <f t="shared" si="12"/>
        <v>0</v>
      </c>
    </row>
    <row r="47" spans="1:23" ht="24.75" customHeight="1">
      <c r="A47" s="30">
        <v>8</v>
      </c>
      <c r="B47" s="16">
        <v>1</v>
      </c>
      <c r="C47" s="13" t="s">
        <v>47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6"/>
      <c r="S47" s="26"/>
      <c r="T47" s="42" t="s">
        <v>67</v>
      </c>
      <c r="U47" s="42"/>
      <c r="V47" s="42"/>
      <c r="W47" s="22"/>
    </row>
    <row r="48" spans="1:23" ht="24.75" customHeight="1">
      <c r="A48" s="30">
        <v>8</v>
      </c>
      <c r="B48" s="16">
        <v>2</v>
      </c>
      <c r="C48" s="13" t="s">
        <v>48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6"/>
      <c r="S48" s="26"/>
      <c r="T48" s="42" t="s">
        <v>67</v>
      </c>
      <c r="U48" s="42"/>
      <c r="V48" s="42"/>
      <c r="W48" s="22"/>
    </row>
    <row r="49" spans="1:23" ht="24.75" customHeight="1">
      <c r="A49" s="33" t="s">
        <v>49</v>
      </c>
      <c r="B49" s="7"/>
      <c r="C49" s="11" t="s">
        <v>50</v>
      </c>
      <c r="D49" s="21">
        <f>SUM(D$50:D$55)</f>
        <v>0</v>
      </c>
      <c r="E49" s="22">
        <f aca="true" t="shared" si="13" ref="E49:W49">SUM(E$50:E$55)</f>
        <v>619000</v>
      </c>
      <c r="F49" s="22">
        <f t="shared" si="13"/>
        <v>0</v>
      </c>
      <c r="G49" s="22">
        <f t="shared" si="13"/>
        <v>0</v>
      </c>
      <c r="H49" s="22">
        <f t="shared" si="13"/>
        <v>0</v>
      </c>
      <c r="I49" s="22">
        <f t="shared" si="13"/>
        <v>0</v>
      </c>
      <c r="J49" s="22">
        <f t="shared" si="13"/>
        <v>0</v>
      </c>
      <c r="K49" s="22">
        <f t="shared" si="13"/>
        <v>0</v>
      </c>
      <c r="L49" s="22">
        <f t="shared" si="13"/>
        <v>0</v>
      </c>
      <c r="M49" s="22">
        <f t="shared" si="13"/>
        <v>0</v>
      </c>
      <c r="N49" s="22">
        <f t="shared" si="13"/>
        <v>0</v>
      </c>
      <c r="O49" s="22">
        <f t="shared" si="13"/>
        <v>0</v>
      </c>
      <c r="P49" s="22">
        <f t="shared" si="13"/>
        <v>0</v>
      </c>
      <c r="Q49" s="22">
        <f t="shared" si="13"/>
        <v>0</v>
      </c>
      <c r="R49" s="25">
        <f>F49+H49+J49+L49+N49+P49</f>
        <v>0</v>
      </c>
      <c r="S49" s="25">
        <f>G49+I49+K49+M49+O49+Q49</f>
        <v>0</v>
      </c>
      <c r="T49" s="42">
        <v>0</v>
      </c>
      <c r="U49" s="42">
        <v>0</v>
      </c>
      <c r="V49" s="42">
        <v>0</v>
      </c>
      <c r="W49" s="22">
        <f t="shared" si="13"/>
        <v>0</v>
      </c>
    </row>
    <row r="50" spans="1:23" ht="24.75" customHeight="1">
      <c r="A50" s="34" t="s">
        <v>49</v>
      </c>
      <c r="B50" s="16">
        <v>1</v>
      </c>
      <c r="C50" s="14" t="s">
        <v>10</v>
      </c>
      <c r="D50" s="19" t="s">
        <v>67</v>
      </c>
      <c r="E50" s="20">
        <v>608000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6"/>
      <c r="S50" s="26"/>
      <c r="T50" s="43">
        <v>0</v>
      </c>
      <c r="U50" s="43">
        <v>0</v>
      </c>
      <c r="V50" s="43">
        <v>0</v>
      </c>
      <c r="W50" s="22"/>
    </row>
    <row r="51" spans="1:23" ht="24.75" customHeight="1">
      <c r="A51" s="34" t="s">
        <v>49</v>
      </c>
      <c r="B51" s="16">
        <v>2</v>
      </c>
      <c r="C51" s="8" t="s">
        <v>19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2"/>
      <c r="R51" s="26"/>
      <c r="S51" s="26"/>
      <c r="T51" s="43" t="s">
        <v>67</v>
      </c>
      <c r="U51" s="43"/>
      <c r="V51" s="43"/>
      <c r="W51" s="22"/>
    </row>
    <row r="52" spans="1:23" ht="24.75" customHeight="1">
      <c r="A52" s="34" t="s">
        <v>49</v>
      </c>
      <c r="B52" s="16">
        <v>3</v>
      </c>
      <c r="C52" s="8" t="s">
        <v>21</v>
      </c>
      <c r="D52" s="19" t="s">
        <v>67</v>
      </c>
      <c r="E52" s="20">
        <v>11000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6"/>
      <c r="S52" s="26"/>
      <c r="T52" s="43">
        <v>0</v>
      </c>
      <c r="U52" s="43">
        <v>0</v>
      </c>
      <c r="V52" s="43">
        <v>0</v>
      </c>
      <c r="W52" s="22"/>
    </row>
    <row r="53" spans="1:23" ht="24.75" customHeight="1">
      <c r="A53" s="34" t="s">
        <v>49</v>
      </c>
      <c r="B53" s="16">
        <v>4</v>
      </c>
      <c r="C53" s="8" t="s">
        <v>29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6"/>
      <c r="S53" s="26"/>
      <c r="T53" s="42" t="s">
        <v>67</v>
      </c>
      <c r="U53" s="42"/>
      <c r="V53" s="42"/>
      <c r="W53" s="20"/>
    </row>
    <row r="54" spans="1:23" s="5" customFormat="1" ht="24.75" customHeight="1">
      <c r="A54" s="34" t="s">
        <v>49</v>
      </c>
      <c r="B54" s="16">
        <v>5</v>
      </c>
      <c r="C54" s="8" t="s">
        <v>36</v>
      </c>
      <c r="D54" s="19" t="s">
        <v>67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6"/>
      <c r="S54" s="26"/>
      <c r="T54" s="42" t="s">
        <v>67</v>
      </c>
      <c r="U54" s="42"/>
      <c r="V54" s="42"/>
      <c r="W54" s="22"/>
    </row>
    <row r="55" spans="1:23" ht="24.75" customHeight="1" thickBot="1">
      <c r="A55" s="35" t="s">
        <v>49</v>
      </c>
      <c r="B55" s="36">
        <v>6</v>
      </c>
      <c r="C55" s="37" t="s">
        <v>41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40"/>
      <c r="T55" s="39"/>
      <c r="U55" s="39"/>
      <c r="V55" s="39"/>
      <c r="W55" s="39"/>
    </row>
    <row r="56" spans="3:12" ht="24.75" customHeight="1">
      <c r="C56" s="50" t="s">
        <v>65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3:13" ht="24.75" customHeight="1">
      <c r="C57" s="44" t="s">
        <v>66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17">
    <mergeCell ref="N3:O3"/>
    <mergeCell ref="W3:W4"/>
    <mergeCell ref="T3:T4"/>
    <mergeCell ref="U3:V3"/>
    <mergeCell ref="C56:L56"/>
    <mergeCell ref="A5:C5"/>
    <mergeCell ref="A3:C4"/>
    <mergeCell ref="C57:M57"/>
    <mergeCell ref="C1:U1"/>
    <mergeCell ref="D3:D4"/>
    <mergeCell ref="E3:E4"/>
    <mergeCell ref="F3:G3"/>
    <mergeCell ref="H3:I3"/>
    <mergeCell ref="J3:K3"/>
    <mergeCell ref="P3:Q3"/>
    <mergeCell ref="R3:S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38" r:id="rId1"/>
  <ignoredErrors>
    <ignoredError sqref="A6:A8 B14 A9:A43 A44:A55 B21 B29 B36 B41 B46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Recep ÖZYURT 94543</cp:lastModifiedBy>
  <cp:lastPrinted>2023-06-12T13:34:33Z</cp:lastPrinted>
  <dcterms:created xsi:type="dcterms:W3CDTF">2006-02-08T13:34:16Z</dcterms:created>
  <dcterms:modified xsi:type="dcterms:W3CDTF">2023-07-26T14:04:08Z</dcterms:modified>
  <cp:category/>
  <cp:version/>
  <cp:contentType/>
  <cp:contentStatus/>
</cp:coreProperties>
</file>